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360" windowHeight="84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<sst xmlns="http://schemas.openxmlformats.org/spreadsheetml/2006/main" count="69" uniqueCount="56">
  <si>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Huygensstraat 13a</t>
  </si>
  <si>
    <t>2515 BD Den Haag</t>
  </si>
  <si>
    <t>verstuur e-mail</t>
  </si>
  <si>
    <r>
      <t>vhp</t>
    </r>
    <r>
      <rPr>
        <sz val="8"/>
        <rFont val="Verdana"/>
        <family val="2"/>
      </rPr>
      <t xml:space="preserve"> ergonomie</t>
    </r>
  </si>
  <si>
    <t>tel 070 389 20 10</t>
  </si>
  <si>
    <t>fax 070 389 24 13</t>
  </si>
  <si>
    <t>Beoordelingssyteem kantoorstoelen</t>
  </si>
  <si>
    <t>STAP 1</t>
  </si>
  <si>
    <t>Voldoet de kantoorstoel aan de norm NEN-EN 1335-1, type A of de NEN 1812, type HAV?</t>
  </si>
  <si>
    <t>STAP 2</t>
  </si>
  <si>
    <t>cm</t>
  </si>
  <si>
    <t>STAP 3</t>
  </si>
  <si>
    <t>Zithoogte</t>
  </si>
  <si>
    <t>Eis uit arbobeleidsregel 5.4</t>
  </si>
  <si>
    <t>Zitdiepte</t>
  </si>
  <si>
    <t>STAP 4</t>
  </si>
  <si>
    <t>Breedte armsteun</t>
  </si>
  <si>
    <t>STAP 5</t>
  </si>
  <si>
    <t>Polstering armsteun</t>
  </si>
  <si>
    <t>Geef een oordeel over de polstering van de armsteun</t>
  </si>
  <si>
    <t>STAP 6</t>
  </si>
  <si>
    <t>Ruimte tussen beide armsteunen</t>
  </si>
  <si>
    <t>STAP 7</t>
  </si>
  <si>
    <t>Verstelbereik armsteunen in voor-/ achterwaartse richting</t>
  </si>
  <si>
    <t>STAP 8</t>
  </si>
  <si>
    <t>Hoogte armsteunen</t>
  </si>
  <si>
    <t>STAP 9</t>
  </si>
  <si>
    <t>Hoogte rugleuning</t>
  </si>
  <si>
    <t>STAP 10</t>
  </si>
  <si>
    <t>Breedte rugleuning</t>
  </si>
  <si>
    <t>STAP 11</t>
  </si>
  <si>
    <t>Bewegingsmechanisme</t>
  </si>
  <si>
    <t>Is er een bewegingsmechisme aanwezig dat aan te passen is aan het lichaamsgewicht?</t>
  </si>
  <si>
    <t>STAP 12</t>
  </si>
  <si>
    <r>
      <t>Blijft de hoek rugleuning-zitting constant 90</t>
    </r>
    <r>
      <rPr>
        <sz val="8"/>
        <rFont val="Arial"/>
        <family val="0"/>
      </rPr>
      <t>°</t>
    </r>
    <r>
      <rPr>
        <sz val="8"/>
        <rFont val="Verdana"/>
        <family val="2"/>
      </rPr>
      <t>-95° bij gebruik van het bewegingsmechanisme?</t>
    </r>
  </si>
  <si>
    <t>Zwenkwielen</t>
  </si>
  <si>
    <t>Voldoen de zwenkwielen aan de norm DIN 68131, zijn deze geschikt voor het type ondergrond waarop deze gebruikt gaan worden en zijn ze niet beremd?</t>
  </si>
  <si>
    <t>TOTAALSCORE</t>
  </si>
  <si>
    <t>punten</t>
  </si>
  <si>
    <t>Figuur 1</t>
  </si>
  <si>
    <t>Figuur 2</t>
  </si>
  <si>
    <t>De kantoorstoel kan worden goedgekeurd bij 29 punten of meer</t>
  </si>
  <si>
    <t>DOORLOOP DE STAPPEN EN BEKIJK DE TOTAALSCORE</t>
  </si>
  <si>
    <t>Bepaal maat C uit figuur 2</t>
  </si>
  <si>
    <t>Bepaal maat H uit figuur 2</t>
  </si>
  <si>
    <t>Bepaal maat B uit figuur 1 met de zitting in de achterste stand</t>
  </si>
  <si>
    <t>Bepaal maat B uit figuur 1 met de zitting in de voorste stand</t>
  </si>
  <si>
    <t>Bepaal maat A uit figuur 1 met de zitting in de laagste stand</t>
  </si>
  <si>
    <t>Bepaal maat A uit figuur 1 met de zitting in de hoogste stand</t>
  </si>
  <si>
    <t>Bepaal maat D uit figuur 2 met de armsteunen in de smalste stand</t>
  </si>
  <si>
    <t>Bepaal maat D uit figuur 2 met de armsteunen in de breedste stand</t>
  </si>
  <si>
    <t>Bepaal maat F uit figuur 1 met de armsteunen in de laagste stand</t>
  </si>
  <si>
    <t>Bepaal maat F uit figuur 1 met de armsteunen in de hoogste stand</t>
  </si>
  <si>
    <t>Bepaal maat G uit figuur 1 met de rugleuning in de laagste stand</t>
  </si>
  <si>
    <t>Bepaal maat G uit figuur 1 met de rugleuning in de hoogste stand</t>
  </si>
  <si>
    <t>Bepaal maat E uit figuur 2 met de armsteunen (mits instelbaar) in de achterste stand en de zitting in de voorste stand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</si>
</sst>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16" applyFont="1" applyFill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" fontId="4" fillId="3" borderId="2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1" xfId="0" applyFont="1" applyFill="1" applyBorder="1" applyAlignment="1" applyProtection="1">
      <alignment/>
      <protection/>
    </xf>
    <xf numFmtId="179" fontId="4" fillId="0" borderId="2" xfId="0" applyNumberFormat="1" applyFont="1" applyFill="1" applyBorder="1" applyAlignment="1" applyProtection="1">
      <alignment/>
      <protection locked="0"/>
    </xf>
    <xf numFmtId="179" fontId="4" fillId="2" borderId="0" xfId="0" applyNumberFormat="1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 wrapText="1"/>
      <protection/>
    </xf>
    <xf numFmtId="0" fontId="4" fillId="2" borderId="0" xfId="0" applyFont="1" applyFill="1" applyAlignment="1" applyProtection="1">
      <alignment vertical="top" wrapText="1"/>
      <protection/>
    </xf>
    <xf numFmtId="0" fontId="4" fillId="2" borderId="0" xfId="0" applyFont="1" applyFill="1" applyAlignment="1" applyProtection="1">
      <alignment horizontal="left" vertical="top" wrapText="1"/>
      <protection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left" wrapText="1"/>
      <protection/>
    </xf>
    <xf numFmtId="0" fontId="4" fillId="2" borderId="3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left" wrapText="1"/>
      <protection/>
    </xf>
    <xf numFmtId="0" fontId="5" fillId="2" borderId="0" xfId="16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2</xdr:row>
      <xdr:rowOff>28575</xdr:rowOff>
    </xdr:from>
    <xdr:to>
      <xdr:col>4</xdr:col>
      <xdr:colOff>323850</xdr:colOff>
      <xdr:row>7</xdr:row>
      <xdr:rowOff>57150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143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104775</xdr:rowOff>
    </xdr:from>
    <xdr:to>
      <xdr:col>8</xdr:col>
      <xdr:colOff>600075</xdr:colOff>
      <xdr:row>16</xdr:row>
      <xdr:rowOff>104775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rcRect l="31567" t="8082" r="21405" b="2632"/>
        <a:stretch>
          <a:fillRect/>
        </a:stretch>
      </xdr:blipFill>
      <xdr:spPr>
        <a:xfrm>
          <a:off x="3467100" y="104775"/>
          <a:ext cx="2143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28575</xdr:rowOff>
    </xdr:from>
    <xdr:to>
      <xdr:col>10</xdr:col>
      <xdr:colOff>657225</xdr:colOff>
      <xdr:row>14</xdr:row>
      <xdr:rowOff>28575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rcRect l="26269" r="21730"/>
        <a:stretch>
          <a:fillRect/>
        </a:stretch>
      </xdr:blipFill>
      <xdr:spPr>
        <a:xfrm>
          <a:off x="5791200" y="514350"/>
          <a:ext cx="1438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ritjansen@vhp-ergonomie.n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Q63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1.7109375" style="1" customWidth="1"/>
    <col min="2" max="2" width="8.28125" style="1" customWidth="1"/>
    <col min="3" max="3" width="6.57421875" style="1" customWidth="1"/>
    <col min="4" max="12" width="11.7109375" style="1" customWidth="1"/>
    <col min="13" max="14" width="12.28125" style="6" hidden="1" customWidth="1"/>
    <col min="15" max="15" width="7.7109375" style="1" customWidth="1"/>
    <col min="16" max="16384" width="9.140625" style="1" customWidth="1"/>
  </cols>
  <sheetData>
    <row r="1" ht="28.5" customHeight="1">
      <c r="B1" s="8" t="s">
        <v>6</v>
      </c>
    </row>
    <row r="2" ht="9.75" customHeight="1"/>
    <row r="3" spans="2:4" ht="10.5" customHeight="1">
      <c r="B3" s="2" t="s">
        <v>3</v>
      </c>
      <c r="C3" s="2"/>
      <c r="D3" s="2"/>
    </row>
    <row r="4" spans="2:11" ht="10.5" customHeight="1">
      <c r="B4" s="1" t="s">
        <v>0</v>
      </c>
      <c r="H4" s="2"/>
      <c r="I4" s="37"/>
      <c r="J4" s="37"/>
      <c r="K4" s="37"/>
    </row>
    <row r="5" spans="2:11" ht="10.5" customHeight="1">
      <c r="B5" s="1" t="s">
        <v>1</v>
      </c>
      <c r="I5" s="37"/>
      <c r="J5" s="37"/>
      <c r="K5" s="37"/>
    </row>
    <row r="6" spans="2:11" ht="10.5" customHeight="1">
      <c r="B6" s="1" t="s">
        <v>4</v>
      </c>
      <c r="I6" s="37"/>
      <c r="J6" s="37"/>
      <c r="K6" s="37"/>
    </row>
    <row r="7" spans="2:11" ht="10.5" customHeight="1">
      <c r="B7" s="1" t="s">
        <v>5</v>
      </c>
      <c r="I7" s="37"/>
      <c r="J7" s="37"/>
      <c r="K7" s="37"/>
    </row>
    <row r="8" spans="2:4" ht="10.5" customHeight="1">
      <c r="B8" s="3" t="s">
        <v>2</v>
      </c>
      <c r="C8" s="3"/>
      <c r="D8" s="3"/>
    </row>
    <row r="9" spans="2:4" ht="10.5" customHeight="1">
      <c r="B9" s="3"/>
      <c r="C9" s="3"/>
      <c r="D9" s="3"/>
    </row>
    <row r="10" spans="2:4" ht="10.5" customHeight="1">
      <c r="B10" s="3"/>
      <c r="C10" s="3"/>
      <c r="D10" s="3"/>
    </row>
    <row r="11" ht="9.75" customHeight="1"/>
    <row r="12" spans="2:15" ht="10.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2:15" ht="10.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0.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0.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10.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0.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0.5">
      <c r="B18" s="13"/>
      <c r="C18" s="13"/>
      <c r="D18" s="13"/>
      <c r="E18" s="13"/>
      <c r="F18" s="13"/>
      <c r="G18" s="13" t="s">
        <v>39</v>
      </c>
      <c r="I18" s="13"/>
      <c r="J18" s="13" t="s">
        <v>40</v>
      </c>
      <c r="L18" s="13"/>
      <c r="M18" s="13"/>
      <c r="N18" s="13"/>
      <c r="O18" s="13"/>
    </row>
    <row r="19" spans="2:17" ht="15.75" customHeight="1"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16"/>
      <c r="N19" s="16"/>
      <c r="O19" s="5"/>
      <c r="P19" s="5"/>
      <c r="Q19" s="5"/>
    </row>
    <row r="20" spans="2:15" ht="15.75" customHeight="1">
      <c r="B20" s="9"/>
      <c r="C20" s="9"/>
      <c r="D20" s="9"/>
      <c r="E20" s="10"/>
      <c r="F20" s="10"/>
      <c r="G20" s="19"/>
      <c r="H20" s="19"/>
      <c r="I20" s="19"/>
      <c r="J20" s="19"/>
      <c r="K20" s="19"/>
      <c r="L20" s="10"/>
      <c r="M20" s="15"/>
      <c r="N20" s="15"/>
      <c r="O20" s="10"/>
    </row>
    <row r="21" spans="2:15" ht="10.5" customHeight="1">
      <c r="B21" s="9" t="s">
        <v>42</v>
      </c>
      <c r="C21" s="9"/>
      <c r="D21" s="9"/>
      <c r="E21" s="10"/>
      <c r="F21" s="10"/>
      <c r="G21" s="19"/>
      <c r="H21" s="19"/>
      <c r="I21" s="19"/>
      <c r="J21" s="19"/>
      <c r="K21" s="19"/>
      <c r="L21" s="10"/>
      <c r="M21" s="15"/>
      <c r="N21" s="15"/>
      <c r="O21" s="10"/>
    </row>
    <row r="22" spans="2:15" ht="10.5" customHeight="1">
      <c r="B22" s="9"/>
      <c r="C22" s="9"/>
      <c r="D22" s="9"/>
      <c r="E22" s="10"/>
      <c r="F22" s="10"/>
      <c r="G22" s="19"/>
      <c r="H22" s="19"/>
      <c r="I22" s="19"/>
      <c r="J22" s="19"/>
      <c r="K22" s="19"/>
      <c r="L22" s="17"/>
      <c r="M22" s="15"/>
      <c r="N22" s="15"/>
      <c r="O22" s="10"/>
    </row>
    <row r="23" spans="2:15" ht="10.5" customHeight="1">
      <c r="B23" s="9" t="s">
        <v>7</v>
      </c>
      <c r="C23" s="1" t="s">
        <v>13</v>
      </c>
      <c r="D23" s="9"/>
      <c r="E23" s="10"/>
      <c r="F23" s="10"/>
      <c r="G23" s="30" t="s">
        <v>8</v>
      </c>
      <c r="H23" s="30"/>
      <c r="I23" s="30"/>
      <c r="J23" s="30"/>
      <c r="K23" s="30"/>
      <c r="L23" s="17"/>
      <c r="M23" s="15" t="b">
        <v>0</v>
      </c>
      <c r="N23" s="15"/>
      <c r="O23" s="10"/>
    </row>
    <row r="24" spans="2:15" ht="10.5" customHeight="1">
      <c r="B24" s="9"/>
      <c r="C24" s="10"/>
      <c r="D24" s="9"/>
      <c r="E24" s="10"/>
      <c r="F24" s="10"/>
      <c r="G24" s="30"/>
      <c r="H24" s="30"/>
      <c r="I24" s="30"/>
      <c r="J24" s="30"/>
      <c r="K24" s="30"/>
      <c r="L24" s="17"/>
      <c r="M24" s="15" t="b">
        <v>0</v>
      </c>
      <c r="N24" s="15"/>
      <c r="O24" s="10"/>
    </row>
    <row r="25" spans="2:15" ht="10.5" customHeight="1">
      <c r="B25" s="9" t="str">
        <f>IF(M24=TRUE,"DEZE STOEL KAN SOWIESO NIET WORDEN GOEDGEKEURD. U HOEFT DE VERDERE STAPPEN NIET TE DOORLOPEN"," ")</f>
        <v> </v>
      </c>
      <c r="C25" s="10"/>
      <c r="D25" s="9"/>
      <c r="E25" s="10"/>
      <c r="F25" s="10"/>
      <c r="G25" s="20"/>
      <c r="H25" s="19"/>
      <c r="I25" s="19"/>
      <c r="J25" s="19"/>
      <c r="K25" s="19"/>
      <c r="L25" s="17"/>
      <c r="M25" s="15"/>
      <c r="N25" s="15"/>
      <c r="O25" s="10"/>
    </row>
    <row r="26" spans="2:15" ht="10.5">
      <c r="B26" s="12" t="s">
        <v>9</v>
      </c>
      <c r="C26" s="11" t="s">
        <v>12</v>
      </c>
      <c r="F26" s="11"/>
      <c r="G26" s="21" t="s">
        <v>47</v>
      </c>
      <c r="H26" s="21"/>
      <c r="I26" s="21"/>
      <c r="J26" s="21"/>
      <c r="K26" s="22"/>
      <c r="L26" s="14"/>
      <c r="N26" s="7" t="b">
        <f>IF((L26&lt;=40)*(L27&gt;=54),3)</f>
        <v>0</v>
      </c>
      <c r="O26" s="1" t="s">
        <v>10</v>
      </c>
    </row>
    <row r="27" spans="2:15" ht="10.5">
      <c r="B27" s="6"/>
      <c r="C27" s="6"/>
      <c r="F27" s="6"/>
      <c r="G27" s="23" t="s">
        <v>48</v>
      </c>
      <c r="H27" s="23"/>
      <c r="I27" s="23"/>
      <c r="J27" s="23"/>
      <c r="K27" s="23"/>
      <c r="L27" s="14"/>
      <c r="N27" s="7" t="b">
        <f>IF((L26&lt;=40)*(L27&gt;=52)*(L27&lt;54),2)</f>
        <v>0</v>
      </c>
      <c r="O27" s="1" t="s">
        <v>10</v>
      </c>
    </row>
    <row r="28" spans="2:13" ht="10.5">
      <c r="B28" s="6"/>
      <c r="C28" s="6"/>
      <c r="D28" s="6"/>
      <c r="E28" s="6"/>
      <c r="F28" s="6"/>
      <c r="G28" s="23"/>
      <c r="H28" s="23"/>
      <c r="I28" s="23"/>
      <c r="J28" s="23"/>
      <c r="K28" s="23"/>
      <c r="M28" s="7"/>
    </row>
    <row r="29" spans="2:15" ht="10.5">
      <c r="B29" s="13" t="s">
        <v>11</v>
      </c>
      <c r="C29" s="6" t="s">
        <v>14</v>
      </c>
      <c r="D29" s="6"/>
      <c r="E29" s="6"/>
      <c r="F29" s="6"/>
      <c r="G29" s="23" t="s">
        <v>45</v>
      </c>
      <c r="H29" s="23"/>
      <c r="I29" s="23"/>
      <c r="J29" s="23"/>
      <c r="K29" s="23"/>
      <c r="L29" s="14"/>
      <c r="N29" s="7" t="b">
        <f>IF((L29&lt;=40)*(L30&gt;=48),3)</f>
        <v>0</v>
      </c>
      <c r="O29" s="1" t="s">
        <v>10</v>
      </c>
    </row>
    <row r="30" spans="2:15" ht="10.5">
      <c r="B30" s="6"/>
      <c r="C30" s="6"/>
      <c r="D30" s="6"/>
      <c r="E30" s="6"/>
      <c r="F30" s="6"/>
      <c r="G30" s="23" t="s">
        <v>46</v>
      </c>
      <c r="H30" s="23"/>
      <c r="I30" s="23"/>
      <c r="J30" s="23"/>
      <c r="K30" s="23"/>
      <c r="L30" s="14"/>
      <c r="N30" s="7" t="b">
        <f>IF((L29&lt;=40)*(L30&gt;=43)*(L30&lt;48),2)</f>
        <v>0</v>
      </c>
      <c r="O30" s="1" t="s">
        <v>10</v>
      </c>
    </row>
    <row r="31" spans="2:13" ht="10.5">
      <c r="B31" s="6"/>
      <c r="C31" s="6"/>
      <c r="D31" s="6"/>
      <c r="E31" s="6"/>
      <c r="F31" s="6"/>
      <c r="G31" s="23"/>
      <c r="H31" s="23"/>
      <c r="I31" s="23"/>
      <c r="J31" s="23"/>
      <c r="K31" s="23"/>
      <c r="M31" s="7"/>
    </row>
    <row r="32" spans="2:15" ht="10.5">
      <c r="B32" s="13" t="s">
        <v>15</v>
      </c>
      <c r="C32" s="6" t="s">
        <v>16</v>
      </c>
      <c r="D32" s="6"/>
      <c r="E32" s="6"/>
      <c r="F32" s="6"/>
      <c r="G32" s="23" t="s">
        <v>43</v>
      </c>
      <c r="H32" s="23"/>
      <c r="I32" s="23"/>
      <c r="J32" s="23"/>
      <c r="K32" s="23"/>
      <c r="L32" s="14"/>
      <c r="M32" s="7"/>
      <c r="N32" s="6" t="b">
        <f>IF((L32&gt;=6),2)</f>
        <v>0</v>
      </c>
      <c r="O32" s="1" t="s">
        <v>10</v>
      </c>
    </row>
    <row r="33" spans="2:13" ht="10.5">
      <c r="B33" s="6"/>
      <c r="C33" s="6"/>
      <c r="D33" s="6"/>
      <c r="E33" s="6"/>
      <c r="F33" s="6"/>
      <c r="G33" s="23"/>
      <c r="H33" s="23"/>
      <c r="I33" s="23"/>
      <c r="J33" s="23"/>
      <c r="K33" s="23"/>
      <c r="L33" s="18"/>
      <c r="M33" s="7"/>
    </row>
    <row r="34" spans="2:15" ht="10.5">
      <c r="B34" s="13" t="s">
        <v>17</v>
      </c>
      <c r="C34" s="6" t="s">
        <v>18</v>
      </c>
      <c r="D34" s="6"/>
      <c r="E34" s="6"/>
      <c r="F34" s="6"/>
      <c r="G34" s="23" t="s">
        <v>19</v>
      </c>
      <c r="H34" s="23"/>
      <c r="I34" s="23"/>
      <c r="J34" s="23"/>
      <c r="K34" s="23"/>
      <c r="L34" s="17"/>
      <c r="M34" s="7" t="b">
        <v>0</v>
      </c>
      <c r="O34" s="10"/>
    </row>
    <row r="35" spans="2:15" ht="10.5">
      <c r="B35" s="6"/>
      <c r="C35" s="6"/>
      <c r="D35" s="6"/>
      <c r="E35" s="6"/>
      <c r="F35" s="6"/>
      <c r="G35" s="23"/>
      <c r="H35" s="23"/>
      <c r="I35" s="23"/>
      <c r="J35" s="23"/>
      <c r="K35" s="23"/>
      <c r="L35" s="17"/>
      <c r="M35" s="7" t="b">
        <v>0</v>
      </c>
      <c r="N35" s="6" t="b">
        <f>IF((M35=TRUE),2)</f>
        <v>0</v>
      </c>
      <c r="O35" s="10"/>
    </row>
    <row r="36" spans="2:13" ht="10.5">
      <c r="B36" s="6"/>
      <c r="C36" s="6"/>
      <c r="D36" s="6"/>
      <c r="E36" s="6"/>
      <c r="F36" s="6"/>
      <c r="G36" s="23"/>
      <c r="H36" s="23"/>
      <c r="I36" s="23"/>
      <c r="J36" s="23"/>
      <c r="K36" s="23"/>
      <c r="L36" s="18"/>
      <c r="M36" s="7"/>
    </row>
    <row r="37" spans="2:15" ht="10.5">
      <c r="B37" s="13" t="s">
        <v>20</v>
      </c>
      <c r="C37" s="6" t="s">
        <v>21</v>
      </c>
      <c r="D37" s="6"/>
      <c r="E37" s="6"/>
      <c r="F37" s="6"/>
      <c r="G37" s="23" t="s">
        <v>49</v>
      </c>
      <c r="H37" s="23"/>
      <c r="I37" s="23"/>
      <c r="J37" s="23"/>
      <c r="K37" s="23"/>
      <c r="L37" s="14"/>
      <c r="M37" s="7"/>
      <c r="N37" s="7" t="b">
        <f>IF((L37&lt;=36)*(L38&gt;=52),8)</f>
        <v>0</v>
      </c>
      <c r="O37" s="1" t="s">
        <v>10</v>
      </c>
    </row>
    <row r="38" spans="2:15" ht="10.5">
      <c r="B38" s="6"/>
      <c r="C38" s="6"/>
      <c r="D38" s="6"/>
      <c r="E38" s="6"/>
      <c r="F38" s="6"/>
      <c r="G38" s="23" t="s">
        <v>50</v>
      </c>
      <c r="H38" s="23"/>
      <c r="I38" s="23"/>
      <c r="J38" s="23"/>
      <c r="K38" s="23"/>
      <c r="L38" s="14"/>
      <c r="M38" s="7"/>
      <c r="N38" s="7" t="b">
        <f>IF((L37&gt;36)*(L37&lt;=38)*(L38&gt;=52),5)</f>
        <v>0</v>
      </c>
      <c r="O38" s="1" t="s">
        <v>10</v>
      </c>
    </row>
    <row r="39" spans="2:14" ht="10.5">
      <c r="B39" s="6"/>
      <c r="C39" s="6"/>
      <c r="D39" s="6"/>
      <c r="E39" s="6"/>
      <c r="F39" s="6"/>
      <c r="G39" s="23"/>
      <c r="H39" s="23"/>
      <c r="I39" s="23"/>
      <c r="J39" s="23"/>
      <c r="K39" s="23"/>
      <c r="M39" s="7"/>
      <c r="N39" s="7" t="b">
        <f>IF((L37&gt;38)*(L37&lt;=42)*(L38&gt;=52),3)</f>
        <v>0</v>
      </c>
    </row>
    <row r="40" spans="2:15" ht="10.5">
      <c r="B40" s="13" t="s">
        <v>22</v>
      </c>
      <c r="C40" s="33" t="s">
        <v>23</v>
      </c>
      <c r="D40" s="33"/>
      <c r="E40" s="33"/>
      <c r="F40" s="33"/>
      <c r="G40" s="34" t="s">
        <v>55</v>
      </c>
      <c r="H40" s="34"/>
      <c r="I40" s="34"/>
      <c r="J40" s="34"/>
      <c r="K40" s="35"/>
      <c r="L40" s="25"/>
      <c r="M40" s="7"/>
      <c r="N40" s="7" t="b">
        <f>IF((L40&gt;=20)*(L40&lt;24),3)</f>
        <v>0</v>
      </c>
      <c r="O40" s="1" t="s">
        <v>10</v>
      </c>
    </row>
    <row r="41" spans="2:15" ht="10.5">
      <c r="B41" s="6"/>
      <c r="C41" s="33"/>
      <c r="D41" s="33"/>
      <c r="E41" s="33"/>
      <c r="F41" s="33"/>
      <c r="G41" s="34"/>
      <c r="H41" s="34"/>
      <c r="I41" s="34"/>
      <c r="J41" s="34"/>
      <c r="K41" s="36"/>
      <c r="L41" s="26"/>
      <c r="M41" s="7"/>
      <c r="N41" s="7" t="b">
        <f>IF((L40&gt;=24),5)</f>
        <v>0</v>
      </c>
      <c r="O41" s="1" t="s">
        <v>10</v>
      </c>
    </row>
    <row r="42" spans="2:14" ht="10.5">
      <c r="B42" s="6"/>
      <c r="C42" s="6"/>
      <c r="D42" s="6"/>
      <c r="E42" s="6"/>
      <c r="F42" s="6"/>
      <c r="G42" s="23"/>
      <c r="H42" s="23"/>
      <c r="I42" s="23"/>
      <c r="J42" s="23"/>
      <c r="K42" s="23"/>
      <c r="M42" s="7"/>
      <c r="N42" s="7"/>
    </row>
    <row r="43" spans="2:15" ht="10.5">
      <c r="B43" s="13" t="s">
        <v>24</v>
      </c>
      <c r="C43" s="6" t="s">
        <v>25</v>
      </c>
      <c r="D43" s="6"/>
      <c r="E43" s="6"/>
      <c r="F43" s="6"/>
      <c r="G43" s="23" t="s">
        <v>51</v>
      </c>
      <c r="H43" s="23"/>
      <c r="I43" s="23"/>
      <c r="J43" s="23"/>
      <c r="K43" s="23"/>
      <c r="L43" s="14"/>
      <c r="M43" s="7"/>
      <c r="N43" s="7" t="b">
        <f>IF((L43&lt;=20)*(L44&gt;=33),4)</f>
        <v>0</v>
      </c>
      <c r="O43" s="1" t="s">
        <v>10</v>
      </c>
    </row>
    <row r="44" spans="2:15" ht="10.5">
      <c r="B44" s="6"/>
      <c r="C44" s="6"/>
      <c r="D44" s="6"/>
      <c r="E44" s="6"/>
      <c r="F44" s="6"/>
      <c r="G44" s="23" t="s">
        <v>52</v>
      </c>
      <c r="H44" s="23"/>
      <c r="I44" s="23"/>
      <c r="J44" s="23"/>
      <c r="K44" s="23"/>
      <c r="L44" s="14"/>
      <c r="M44" s="7"/>
      <c r="N44" s="7" t="b">
        <f>IF((L43&lt;=20)*(L44&gt;=30)*(L44&lt;33),3)</f>
        <v>0</v>
      </c>
      <c r="O44" s="1" t="s">
        <v>10</v>
      </c>
    </row>
    <row r="45" spans="2:14" ht="10.5">
      <c r="B45" s="6"/>
      <c r="C45" s="6"/>
      <c r="D45" s="6"/>
      <c r="E45" s="6"/>
      <c r="F45" s="6"/>
      <c r="G45" s="23"/>
      <c r="H45" s="23"/>
      <c r="I45" s="23"/>
      <c r="J45" s="23"/>
      <c r="K45" s="23"/>
      <c r="M45" s="7"/>
      <c r="N45" s="7" t="b">
        <f>IF((L43&lt;=20)*(L44&gt;=27)*(L44&lt;30),2)</f>
        <v>0</v>
      </c>
    </row>
    <row r="46" spans="2:15" ht="10.5">
      <c r="B46" s="13" t="s">
        <v>26</v>
      </c>
      <c r="C46" s="6" t="s">
        <v>27</v>
      </c>
      <c r="D46" s="6"/>
      <c r="E46" s="6"/>
      <c r="F46" s="6"/>
      <c r="G46" s="23" t="s">
        <v>53</v>
      </c>
      <c r="H46" s="23"/>
      <c r="I46" s="23"/>
      <c r="J46" s="23"/>
      <c r="K46" s="23"/>
      <c r="L46" s="14"/>
      <c r="M46" s="7"/>
      <c r="N46" s="7" t="b">
        <f>IF((L46&lt;=17)*(L47&gt;=25),2)</f>
        <v>0</v>
      </c>
      <c r="O46" s="1" t="s">
        <v>10</v>
      </c>
    </row>
    <row r="47" spans="2:15" ht="10.5">
      <c r="B47" s="11"/>
      <c r="C47" s="11"/>
      <c r="D47" s="11"/>
      <c r="E47" s="11"/>
      <c r="F47" s="11"/>
      <c r="G47" s="21" t="s">
        <v>54</v>
      </c>
      <c r="H47" s="21"/>
      <c r="I47" s="21"/>
      <c r="J47" s="21"/>
      <c r="K47" s="22"/>
      <c r="L47" s="14"/>
      <c r="M47" s="7"/>
      <c r="N47" s="7" t="b">
        <f>IF((L46&lt;=17)*(L47&gt;=22)*(L47&lt;25),1)</f>
        <v>0</v>
      </c>
      <c r="O47" s="1" t="s">
        <v>10</v>
      </c>
    </row>
    <row r="48" spans="2:13" ht="10.5">
      <c r="B48" s="13"/>
      <c r="C48" s="6"/>
      <c r="D48" s="6"/>
      <c r="E48" s="6"/>
      <c r="F48" s="6"/>
      <c r="G48" s="23"/>
      <c r="H48" s="23"/>
      <c r="I48" s="23"/>
      <c r="J48" s="23"/>
      <c r="K48" s="23"/>
      <c r="M48" s="7"/>
    </row>
    <row r="49" spans="2:15" ht="10.5">
      <c r="B49" s="2" t="s">
        <v>28</v>
      </c>
      <c r="C49" s="1" t="s">
        <v>29</v>
      </c>
      <c r="G49" s="20" t="s">
        <v>44</v>
      </c>
      <c r="H49" s="20"/>
      <c r="I49" s="20"/>
      <c r="J49" s="20"/>
      <c r="K49" s="20"/>
      <c r="L49" s="14"/>
      <c r="M49" s="7"/>
      <c r="N49" s="6" t="b">
        <f>IF((L49&gt;=36)*(L49&lt;=43),2)</f>
        <v>0</v>
      </c>
      <c r="O49" s="1" t="s">
        <v>10</v>
      </c>
    </row>
    <row r="50" spans="7:12" ht="10.5">
      <c r="G50" s="20"/>
      <c r="H50" s="20"/>
      <c r="I50" s="20"/>
      <c r="J50" s="20"/>
      <c r="K50" s="20"/>
      <c r="L50" s="18"/>
    </row>
    <row r="51" spans="2:15" ht="10.5">
      <c r="B51" s="2" t="s">
        <v>30</v>
      </c>
      <c r="C51" s="1" t="s">
        <v>31</v>
      </c>
      <c r="G51" s="31" t="s">
        <v>32</v>
      </c>
      <c r="H51" s="31"/>
      <c r="I51" s="31"/>
      <c r="J51" s="31"/>
      <c r="K51" s="31"/>
      <c r="L51" s="17"/>
      <c r="M51" s="15" t="b">
        <v>0</v>
      </c>
      <c r="N51" s="6" t="b">
        <f>IF((M51=TRUE),5)</f>
        <v>0</v>
      </c>
      <c r="O51" s="10"/>
    </row>
    <row r="52" spans="7:15" ht="10.5">
      <c r="G52" s="31"/>
      <c r="H52" s="31"/>
      <c r="I52" s="31"/>
      <c r="J52" s="31"/>
      <c r="K52" s="31"/>
      <c r="L52" s="17"/>
      <c r="M52" s="15" t="b">
        <v>0</v>
      </c>
      <c r="O52" s="10"/>
    </row>
    <row r="53" spans="7:12" ht="10.5">
      <c r="G53" s="20"/>
      <c r="H53" s="20"/>
      <c r="I53" s="20"/>
      <c r="J53" s="20"/>
      <c r="K53" s="20"/>
      <c r="L53" s="18"/>
    </row>
    <row r="54" spans="2:14" ht="11.25" customHeight="1">
      <c r="B54" s="2"/>
      <c r="G54" s="31" t="s">
        <v>34</v>
      </c>
      <c r="H54" s="31"/>
      <c r="I54" s="31"/>
      <c r="J54" s="31"/>
      <c r="K54" s="31"/>
      <c r="L54" s="17"/>
      <c r="M54" s="6" t="b">
        <v>0</v>
      </c>
      <c r="N54" s="6" t="b">
        <f>IF((M54=TRUE),1)</f>
        <v>0</v>
      </c>
    </row>
    <row r="55" spans="7:13" ht="10.5">
      <c r="G55" s="31"/>
      <c r="H55" s="31"/>
      <c r="I55" s="31"/>
      <c r="J55" s="31"/>
      <c r="K55" s="31"/>
      <c r="L55" s="17"/>
      <c r="M55" s="6" t="b">
        <v>0</v>
      </c>
    </row>
    <row r="56" spans="7:12" ht="10.5">
      <c r="G56" s="20"/>
      <c r="H56" s="20"/>
      <c r="I56" s="20"/>
      <c r="J56" s="20"/>
      <c r="K56" s="20"/>
      <c r="L56" s="17"/>
    </row>
    <row r="57" spans="2:14" ht="10.5" customHeight="1">
      <c r="B57" s="2" t="s">
        <v>33</v>
      </c>
      <c r="C57" s="1" t="s">
        <v>35</v>
      </c>
      <c r="G57" s="32" t="s">
        <v>36</v>
      </c>
      <c r="H57" s="32"/>
      <c r="I57" s="32"/>
      <c r="J57" s="32"/>
      <c r="K57" s="32"/>
      <c r="L57" s="17"/>
      <c r="M57" s="6" t="b">
        <v>0</v>
      </c>
      <c r="N57" s="6" t="b">
        <f>IF((M57=TRUE),2)</f>
        <v>0</v>
      </c>
    </row>
    <row r="58" spans="7:13" ht="10.5">
      <c r="G58" s="32"/>
      <c r="H58" s="32"/>
      <c r="I58" s="32"/>
      <c r="J58" s="32"/>
      <c r="K58" s="32"/>
      <c r="L58" s="17"/>
      <c r="M58" s="6" t="b">
        <v>0</v>
      </c>
    </row>
    <row r="59" spans="7:12" ht="10.5">
      <c r="G59" s="32"/>
      <c r="H59" s="32"/>
      <c r="I59" s="32"/>
      <c r="J59" s="32"/>
      <c r="K59" s="32"/>
      <c r="L59" s="18"/>
    </row>
    <row r="60" spans="2:15" ht="10.5">
      <c r="B60" s="2" t="s">
        <v>37</v>
      </c>
      <c r="G60" s="20"/>
      <c r="H60" s="20"/>
      <c r="I60" s="20"/>
      <c r="J60" s="20"/>
      <c r="K60" s="20"/>
      <c r="L60" s="13">
        <f>SUM(N23:N58)</f>
        <v>0</v>
      </c>
      <c r="O60" s="2" t="s">
        <v>38</v>
      </c>
    </row>
    <row r="61" spans="5:15" ht="10.5">
      <c r="E61" s="27" t="s">
        <v>41</v>
      </c>
      <c r="F61" s="28"/>
      <c r="G61" s="28"/>
      <c r="H61" s="28"/>
      <c r="I61" s="28"/>
      <c r="J61" s="29"/>
      <c r="K61" s="20"/>
      <c r="L61" s="2"/>
      <c r="O61" s="2"/>
    </row>
    <row r="62" spans="2:17" ht="15.75" customHeight="1">
      <c r="B62" s="4"/>
      <c r="C62" s="4"/>
      <c r="D62" s="4"/>
      <c r="E62" s="5"/>
      <c r="F62" s="5"/>
      <c r="G62" s="24"/>
      <c r="H62" s="24"/>
      <c r="I62" s="24"/>
      <c r="J62" s="24"/>
      <c r="K62" s="24"/>
      <c r="L62" s="5"/>
      <c r="M62" s="16"/>
      <c r="N62" s="16"/>
      <c r="O62" s="5"/>
      <c r="P62" s="5"/>
      <c r="Q62" s="5"/>
    </row>
    <row r="63" spans="2:15" ht="15.75" customHeight="1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5"/>
      <c r="N63" s="15"/>
      <c r="O63" s="10"/>
    </row>
  </sheetData>
  <sheetProtection selectLockedCells="1" selectUnlockedCells="1"/>
  <mergeCells count="12">
    <mergeCell ref="I7:K7"/>
    <mergeCell ref="B12:O12"/>
    <mergeCell ref="I4:K4"/>
    <mergeCell ref="I5:K5"/>
    <mergeCell ref="I6:K6"/>
    <mergeCell ref="E61:J61"/>
    <mergeCell ref="G23:K24"/>
    <mergeCell ref="G51:K52"/>
    <mergeCell ref="G54:K55"/>
    <mergeCell ref="G57:K59"/>
    <mergeCell ref="C40:F41"/>
    <mergeCell ref="G40:K41"/>
  </mergeCells>
  <hyperlinks>
    <hyperlink ref="B8" r:id="rId1" display="verstuur e-mail"/>
  </hyperlinks>
  <printOptions/>
  <pageMargins left="0.75" right="0.75" top="1" bottom="1" header="0.5" footer="0.5"/>
  <pageSetup horizontalDpi="1200" verticalDpi="1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 Ergonomie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</dc:creator>
  <cp:keywords/>
  <dc:description/>
  <cp:lastModifiedBy>lutgendorf</cp:lastModifiedBy>
  <cp:lastPrinted>2004-09-30T15:03:10Z</cp:lastPrinted>
  <dcterms:created xsi:type="dcterms:W3CDTF">2004-09-30T07:49:05Z</dcterms:created>
  <dcterms:modified xsi:type="dcterms:W3CDTF">2008-04-23T13:57:57Z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